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codeName="ThisWorkbook"/>
  <mc:AlternateContent xmlns:mc="http://schemas.openxmlformats.org/markup-compatibility/2006">
    <mc:Choice Requires="x15">
      <x15ac:absPath xmlns:x15ac="http://schemas.microsoft.com/office/spreadsheetml/2010/11/ac" url="D:\NORMA TECNICA\042024\Respaldos de información\5-13\"/>
    </mc:Choice>
  </mc:AlternateContent>
  <xr:revisionPtr revIDLastSave="0" documentId="13_ncr:1_{8F23D702-D701-49C4-885C-08EEF99585DC}" xr6:coauthVersionLast="36" xr6:coauthVersionMax="36" xr10:uidLastSave="{00000000-0000-0000-0000-000000000000}"/>
  <bookViews>
    <workbookView xWindow="0" yWindow="0" windowWidth="10185" windowHeight="7620" tabRatio="265" xr2:uid="{00000000-000D-0000-FFFF-FFFF00000000}"/>
  </bookViews>
  <sheets>
    <sheet name="5-13" sheetId="2" r:id="rId1"/>
  </sheets>
  <calcPr calcId="191029"/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I4" i="2"/>
  <c r="I5" i="2"/>
  <c r="I6" i="2"/>
  <c r="I7" i="2"/>
  <c r="I8" i="2"/>
  <c r="I9" i="2"/>
  <c r="I10" i="2"/>
  <c r="I11" i="2"/>
  <c r="I12" i="2"/>
  <c r="I13" i="2"/>
  <c r="I14" i="2"/>
  <c r="L4" i="2"/>
  <c r="L5" i="2"/>
  <c r="L6" i="2"/>
  <c r="L7" i="2"/>
  <c r="L8" i="2"/>
  <c r="L9" i="2"/>
  <c r="L10" i="2"/>
  <c r="L11" i="2"/>
  <c r="L12" i="2"/>
  <c r="L13" i="2"/>
  <c r="L14" i="2"/>
  <c r="N4" i="2"/>
  <c r="N5" i="2"/>
  <c r="N6" i="2"/>
  <c r="N7" i="2"/>
  <c r="N8" i="2"/>
  <c r="N9" i="2"/>
  <c r="N10" i="2"/>
  <c r="N11" i="2"/>
  <c r="N12" i="2"/>
  <c r="N13" i="2"/>
  <c r="N14" i="2"/>
  <c r="T4" i="2"/>
  <c r="T5" i="2"/>
  <c r="T6" i="2"/>
  <c r="T7" i="2"/>
  <c r="T8" i="2"/>
  <c r="T9" i="2"/>
  <c r="T10" i="2"/>
  <c r="T11" i="2"/>
  <c r="T12" i="2"/>
  <c r="T13" i="2"/>
  <c r="T14" i="2"/>
  <c r="V4" i="2"/>
  <c r="V5" i="2"/>
  <c r="V6" i="2"/>
  <c r="V7" i="2"/>
  <c r="V8" i="2"/>
  <c r="V9" i="2"/>
  <c r="V10" i="2"/>
  <c r="V11" i="2"/>
  <c r="V12" i="2"/>
  <c r="V13" i="2"/>
  <c r="V14" i="2"/>
  <c r="X5" i="2"/>
  <c r="X6" i="2"/>
  <c r="X7" i="2"/>
  <c r="X8" i="2"/>
  <c r="X9" i="2"/>
  <c r="X10" i="2"/>
  <c r="X11" i="2"/>
  <c r="X12" i="2"/>
  <c r="X13" i="2"/>
  <c r="X14" i="2"/>
  <c r="Z4" i="2"/>
  <c r="Z5" i="2"/>
  <c r="Z6" i="2"/>
  <c r="Z7" i="2"/>
  <c r="Z8" i="2"/>
  <c r="Z9" i="2"/>
  <c r="Z10" i="2"/>
  <c r="Z11" i="2"/>
  <c r="Z12" i="2"/>
  <c r="Z13" i="2"/>
  <c r="Z14" i="2"/>
  <c r="AB4" i="2"/>
  <c r="AB5" i="2"/>
  <c r="AB6" i="2"/>
  <c r="AB7" i="2"/>
  <c r="AB8" i="2"/>
  <c r="AB9" i="2"/>
  <c r="AB10" i="2"/>
  <c r="AB11" i="2"/>
  <c r="AB12" i="2"/>
  <c r="AB13" i="2"/>
  <c r="AB14" i="2"/>
  <c r="AD4" i="2"/>
  <c r="AD5" i="2"/>
  <c r="AD6" i="2"/>
  <c r="AD7" i="2"/>
  <c r="AD8" i="2"/>
  <c r="AD9" i="2"/>
  <c r="AD10" i="2"/>
  <c r="AD11" i="2"/>
  <c r="AD12" i="2"/>
  <c r="AD13" i="2"/>
  <c r="AD14" i="2"/>
  <c r="AF4" i="2"/>
  <c r="AG4" i="2"/>
  <c r="AH4" i="2"/>
  <c r="AF5" i="2"/>
  <c r="AG5" i="2"/>
  <c r="AH5" i="2"/>
  <c r="AF6" i="2"/>
  <c r="AG6" i="2"/>
  <c r="AH6" i="2"/>
  <c r="AF7" i="2"/>
  <c r="AG7" i="2"/>
  <c r="AH7" i="2"/>
  <c r="AF8" i="2"/>
  <c r="AG8" i="2"/>
  <c r="AH8" i="2"/>
  <c r="AF9" i="2"/>
  <c r="AG9" i="2"/>
  <c r="AH9" i="2"/>
  <c r="AF10" i="2"/>
  <c r="AG10" i="2"/>
  <c r="AH10" i="2"/>
  <c r="AF11" i="2"/>
  <c r="AG11" i="2"/>
  <c r="AH11" i="2"/>
  <c r="AF12" i="2"/>
  <c r="AG12" i="2"/>
  <c r="AH12" i="2"/>
  <c r="AF13" i="2"/>
  <c r="AG13" i="2"/>
  <c r="AH13" i="2"/>
  <c r="AF14" i="2"/>
  <c r="AG14" i="2"/>
  <c r="AH14" i="2"/>
  <c r="AK4" i="2"/>
  <c r="AK5" i="2"/>
  <c r="AK6" i="2"/>
  <c r="AK7" i="2"/>
  <c r="AK8" i="2"/>
  <c r="AK9" i="2"/>
  <c r="AK10" i="2"/>
  <c r="AK11" i="2"/>
  <c r="AK12" i="2"/>
  <c r="AK13" i="2"/>
  <c r="AK14" i="2"/>
  <c r="AM4" i="2"/>
  <c r="AM5" i="2"/>
  <c r="AM6" i="2"/>
  <c r="AM7" i="2"/>
  <c r="AM8" i="2"/>
  <c r="AM9" i="2"/>
  <c r="AM10" i="2"/>
  <c r="AM11" i="2"/>
  <c r="AM12" i="2"/>
  <c r="AM13" i="2"/>
  <c r="AM14" i="2"/>
  <c r="AO4" i="2"/>
  <c r="AO5" i="2"/>
  <c r="AO6" i="2"/>
  <c r="AO7" i="2"/>
  <c r="AO8" i="2"/>
  <c r="AO9" i="2"/>
  <c r="AO10" i="2"/>
  <c r="AO11" i="2"/>
  <c r="AO12" i="2"/>
  <c r="AO13" i="2"/>
  <c r="AO14" i="2"/>
  <c r="AQ4" i="2"/>
  <c r="AQ5" i="2"/>
  <c r="AQ6" i="2"/>
  <c r="AQ7" i="2"/>
  <c r="AQ8" i="2"/>
  <c r="AQ9" i="2"/>
  <c r="AQ10" i="2"/>
  <c r="AQ11" i="2"/>
  <c r="AQ12" i="2"/>
  <c r="AQ13" i="2"/>
  <c r="AQ14" i="2"/>
  <c r="AT4" i="2"/>
  <c r="AT5" i="2"/>
  <c r="AT6" i="2"/>
  <c r="AT7" i="2"/>
  <c r="AT8" i="2"/>
  <c r="AT9" i="2"/>
  <c r="AT10" i="2"/>
  <c r="AT11" i="2"/>
  <c r="AT12" i="2"/>
  <c r="AT13" i="2"/>
  <c r="AT14" i="2"/>
  <c r="F3" i="2" l="1"/>
  <c r="I3" i="2"/>
  <c r="L3" i="2"/>
  <c r="N3" i="2"/>
  <c r="T3" i="2"/>
  <c r="V3" i="2"/>
  <c r="X3" i="2"/>
  <c r="X4" i="2"/>
  <c r="Z3" i="2"/>
  <c r="AB3" i="2"/>
  <c r="AD3" i="2"/>
  <c r="AF3" i="2"/>
  <c r="AG3" i="2"/>
  <c r="AH3" i="2"/>
  <c r="AK3" i="2"/>
  <c r="AM3" i="2"/>
  <c r="AO3" i="2"/>
  <c r="AQ3" i="2"/>
  <c r="AT3" i="2"/>
</calcChain>
</file>

<file path=xl/sharedStrings.xml><?xml version="1.0" encoding="utf-8"?>
<sst xmlns="http://schemas.openxmlformats.org/spreadsheetml/2006/main" count="74" uniqueCount="55">
  <si>
    <t>ID</t>
  </si>
  <si>
    <t>Reclamos</t>
  </si>
  <si>
    <t>Consultas</t>
  </si>
  <si>
    <t>Solicitudes</t>
  </si>
  <si>
    <t xml:space="preserve">Consultas </t>
  </si>
  <si>
    <t>Reclamo</t>
  </si>
  <si>
    <t>Consulta</t>
  </si>
  <si>
    <t>Solicitud</t>
  </si>
  <si>
    <t>Código Empresa</t>
  </si>
  <si>
    <t>Nombre Empresa</t>
  </si>
  <si>
    <t>Periodo</t>
  </si>
  <si>
    <t>Cantidad de Reclamos ingresados durante el período de evaluación (RI)</t>
  </si>
  <si>
    <t>Eficiencia de Reclamos EF=RR/RI*100</t>
  </si>
  <si>
    <t>Cantidad de Consultas respondidas durante el período de evaluación (RR)</t>
  </si>
  <si>
    <t>Eficiencia de Consultas EF=RR/RI*100</t>
  </si>
  <si>
    <t>Cantidad de Solicitudes respondidas durante el período de evaluación (RR)</t>
  </si>
  <si>
    <t>Eficiencia Solicitudes EF=RR/RI*100</t>
  </si>
  <si>
    <t>Eficacia  Reclamos                    EFC=1-RRPS/RR*100</t>
  </si>
  <si>
    <t>Cantidad de  Consultas respondidas y que luego hayan sido presentadas a la SEC, durante el período de evaluación (RRPS)</t>
  </si>
  <si>
    <t>Eficacia  Consultas                    EFC=1-RRPS/RR*100</t>
  </si>
  <si>
    <t>Cantidad de Solicitudes respondidas y que luego hayan sido presentadas a la SEC, durante el período de evaluación (RRPS)</t>
  </si>
  <si>
    <t>Eficacia  Solicitudes                    EFC=1-RRPS/RR*100</t>
  </si>
  <si>
    <t>Oportunidad del Servicio Comercial Reclamos  OP=RRP/RR*100</t>
  </si>
  <si>
    <t>Cantidad de Consultas respondidas dentro del plazo máximo establecido, durante el período de evaluación (RRP)</t>
  </si>
  <si>
    <t>Oportunidad del Servicio Comercial Consultas   OP=RRP/RR*100</t>
  </si>
  <si>
    <t>Cantidad de Solicitudes respondidas dentro del plazo máximo establecido, durante el período de evaluación (RRP)</t>
  </si>
  <si>
    <t>Oportunidad del Servicio Comercial Solicitudes   OP=RRP/RR*100</t>
  </si>
  <si>
    <t>Tiempo  en los cuales se resolvió el Reclamo dentro del periodo de evaluación (t_RR)</t>
  </si>
  <si>
    <t>Tiempo Medio de Resolución de Reclamos TRR= S t_RR/RR</t>
  </si>
  <si>
    <t>Tiempo  en los cuales se resolvió la Consulta dentro del periodo de evaluación (t_RR)</t>
  </si>
  <si>
    <t>Tiempo Medio de Resolución de Consultas TRR= S t_RR/RR</t>
  </si>
  <si>
    <t>Tiempo  en los cuales se resolvió la Solicitud, dentro del periodo de evaluación (t_RR)</t>
  </si>
  <si>
    <t>Tiempo Medio de Resolución de Solicitudes. TRR= S t_RR/RR</t>
  </si>
  <si>
    <t>Promedio  del número de clientes conectados al SD durante el peridoo de evaluación (NC)</t>
  </si>
  <si>
    <t>Indicador del nivel de Reclamos, INR=RR/NC</t>
  </si>
  <si>
    <t>Indicador del nivel de Consultas,  INR=RR/NC</t>
  </si>
  <si>
    <t>Indicador del nivel de Solicitudes INR=RR/NC</t>
  </si>
  <si>
    <t>Indicador de Facturas Emitidas con lecturas estimadas  IFLE=1-FLE/NF*100</t>
  </si>
  <si>
    <t>Cantidad de Boletas y facturas emitidas con consumos estimados durante el periodo de evaluación (FE)</t>
  </si>
  <si>
    <t>Indicador de Facturas Emitidas de consumos Estimados  IFE=1-FE/NF*100</t>
  </si>
  <si>
    <t>Errores en Emisión de Facturas por errores de Lectura          EFErL=1-FErL/NF</t>
  </si>
  <si>
    <t>Errores en Emisión de Facturas por errores Distintos  al de Lectura          EF=1-FEr/NF</t>
  </si>
  <si>
    <t>Cantidad de Pagos cobrados a los Clientes durante el periodo de evaluación. (PCU)</t>
  </si>
  <si>
    <t>Pagos Mal Imputados PMI= 1- PI/PCU</t>
  </si>
  <si>
    <t>Luz Parral</t>
  </si>
  <si>
    <t>Cantidad de Reclamos respondidos durante el período de evaluación (RR)</t>
  </si>
  <si>
    <t>Cantidad de Consultas ingresadas durante el período de evaluación (RI)</t>
  </si>
  <si>
    <t>Cantidad de Solicitudes ingresadas durante el período de evaluación (RI)</t>
  </si>
  <si>
    <t>Cantidad de Reclamos respondidos y que luego hayan sido presentados a la SEC, durante el período de evaluación (RRPS)</t>
  </si>
  <si>
    <t>Cantidad de Reclamos respondidos dentro del plazo máximo establecido, durante el período de evaluación (RRP)</t>
  </si>
  <si>
    <t>Cantidad de boletas y facturas emitidas con lecturas de consumos estimados durante el periodo de evaluación (FLE)</t>
  </si>
  <si>
    <t>Número de boletas y facturas emitidas durante el periodo de evaluación (NF)</t>
  </si>
  <si>
    <t>Cantidad de Boletas y facturas emitidas con errores de lectura de consumo, o bien cantidad de boletas y facturas ajustadas a través de nota de crédito o débito por errores de lectura, durante el periodo de evaluación (FErL)</t>
  </si>
  <si>
    <t>Cantidad de boletas y facturas emitidas con errores, o bien cantidad de boletas y facturas ajustadas a través de nota de crédito o débito, durante el periodo de evaluación (se excluyen los errores de lectura)(FEr)</t>
  </si>
  <si>
    <t>Cantidad de Pagos mal imputados por la empresa Distribuidora durante el periodo de evaluación, excluyendo pagos equivocados y/o duplicados por error del cliente (PI)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</si>
</sst>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Fill="1" applyBorder="1"/>
    <xf numFmtId="9" fontId="3" fillId="0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center"/>
    </xf>
    <xf numFmtId="17" fontId="3" fillId="0" borderId="1" xfId="0" applyNumberFormat="1" applyFont="1" applyFill="1" applyBorder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9" fontId="3" fillId="0" borderId="1" xfId="1" applyNumberFormat="1" applyFont="1" applyFill="1" applyBorder="1" applyAlignment="1">
      <alignment horizontal="center"/>
    </xf>
    <xf numFmtId="9" fontId="3" fillId="0" borderId="1" xfId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0" fontId="3" fillId="0" borderId="1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3">
    <cellStyle name="Millares 2" xfId="2" xr:uid="{00000000-0005-0000-0000-00002F000000}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T14"/>
  <sheetViews>
    <sheetView tabSelected="1" zoomScaleNormal="100" workbookViewId="0">
      <pane xSplit="3" ySplit="2" topLeftCell="AP3" activePane="bottomRight" state="frozen"/>
      <selection pane="topRight" activeCell="D1" sqref="D1"/>
      <selection pane="bottomLeft" activeCell="A3" sqref="A3"/>
      <selection pane="bottomRight" activeCell="AU14" sqref="AU14"/>
    </sheetView>
  </sheetViews>
  <sheetFormatPr baseColWidth="10" defaultColWidth="15" defaultRowHeight="12" x14ac:dyDescent="0.2"/>
  <cols>
    <col min="1" max="1" width="7.140625" style="11" customWidth="1"/>
    <col min="2" max="2" width="15.28515625" style="11" bestFit="1" customWidth="1"/>
    <col min="3" max="3" width="6.5703125" style="11" bestFit="1" customWidth="1"/>
    <col min="4" max="6" width="15" style="12"/>
    <col min="7" max="12" width="15" style="11"/>
    <col min="13" max="14" width="15" style="12"/>
    <col min="15" max="18" width="15" style="11"/>
    <col min="19" max="20" width="15" style="12"/>
    <col min="21" max="24" width="15" style="11"/>
    <col min="25" max="26" width="15" style="12"/>
    <col min="27" max="30" width="15" style="11"/>
    <col min="31" max="34" width="15" style="12"/>
    <col min="35" max="16384" width="15" style="11"/>
  </cols>
  <sheetData>
    <row r="1" spans="1:46" s="10" customFormat="1" x14ac:dyDescent="0.2">
      <c r="A1" s="19" t="s">
        <v>0</v>
      </c>
      <c r="B1" s="19"/>
      <c r="C1" s="1"/>
      <c r="D1" s="20" t="s">
        <v>1</v>
      </c>
      <c r="E1" s="20"/>
      <c r="F1" s="20"/>
      <c r="G1" s="19" t="s">
        <v>2</v>
      </c>
      <c r="H1" s="19"/>
      <c r="I1" s="19"/>
      <c r="J1" s="19" t="s">
        <v>3</v>
      </c>
      <c r="K1" s="19"/>
      <c r="L1" s="19"/>
      <c r="M1" s="20" t="s">
        <v>1</v>
      </c>
      <c r="N1" s="20"/>
      <c r="O1" s="19" t="s">
        <v>2</v>
      </c>
      <c r="P1" s="19"/>
      <c r="Q1" s="19" t="s">
        <v>3</v>
      </c>
      <c r="R1" s="19"/>
      <c r="S1" s="20" t="s">
        <v>1</v>
      </c>
      <c r="T1" s="20"/>
      <c r="U1" s="19" t="s">
        <v>4</v>
      </c>
      <c r="V1" s="19"/>
      <c r="W1" s="19" t="s">
        <v>3</v>
      </c>
      <c r="X1" s="19"/>
      <c r="Y1" s="20" t="s">
        <v>5</v>
      </c>
      <c r="Z1" s="20"/>
      <c r="AA1" s="19" t="s">
        <v>6</v>
      </c>
      <c r="AB1" s="19"/>
      <c r="AC1" s="19" t="s">
        <v>7</v>
      </c>
      <c r="AD1" s="19"/>
      <c r="AE1" s="7"/>
      <c r="AF1" s="7" t="s">
        <v>1</v>
      </c>
      <c r="AG1" s="7" t="s">
        <v>6</v>
      </c>
      <c r="AH1" s="7" t="s">
        <v>3</v>
      </c>
      <c r="AI1" s="2"/>
      <c r="AJ1" s="2"/>
      <c r="AK1" s="2"/>
      <c r="AL1" s="2"/>
      <c r="AM1" s="2"/>
      <c r="AN1" s="2"/>
      <c r="AO1" s="2"/>
      <c r="AP1" s="2"/>
      <c r="AQ1" s="2"/>
      <c r="AR1" s="1"/>
      <c r="AS1" s="1"/>
      <c r="AT1" s="1"/>
    </row>
    <row r="2" spans="1:46" s="10" customFormat="1" ht="142.5" customHeight="1" x14ac:dyDescent="0.2">
      <c r="A2" s="5" t="s">
        <v>8</v>
      </c>
      <c r="B2" s="5" t="s">
        <v>9</v>
      </c>
      <c r="C2" s="5" t="s">
        <v>10</v>
      </c>
      <c r="D2" s="6" t="s">
        <v>45</v>
      </c>
      <c r="E2" s="6" t="s">
        <v>11</v>
      </c>
      <c r="F2" s="6" t="s">
        <v>12</v>
      </c>
      <c r="G2" s="5" t="s">
        <v>13</v>
      </c>
      <c r="H2" s="5" t="s">
        <v>46</v>
      </c>
      <c r="I2" s="5" t="s">
        <v>14</v>
      </c>
      <c r="J2" s="5" t="s">
        <v>15</v>
      </c>
      <c r="K2" s="5" t="s">
        <v>47</v>
      </c>
      <c r="L2" s="5" t="s">
        <v>16</v>
      </c>
      <c r="M2" s="6" t="s">
        <v>48</v>
      </c>
      <c r="N2" s="6" t="s">
        <v>17</v>
      </c>
      <c r="O2" s="5" t="s">
        <v>18</v>
      </c>
      <c r="P2" s="5" t="s">
        <v>19</v>
      </c>
      <c r="Q2" s="5" t="s">
        <v>20</v>
      </c>
      <c r="R2" s="5" t="s">
        <v>21</v>
      </c>
      <c r="S2" s="6" t="s">
        <v>49</v>
      </c>
      <c r="T2" s="6" t="s">
        <v>22</v>
      </c>
      <c r="U2" s="5" t="s">
        <v>23</v>
      </c>
      <c r="V2" s="5" t="s">
        <v>24</v>
      </c>
      <c r="W2" s="5" t="s">
        <v>25</v>
      </c>
      <c r="X2" s="5" t="s">
        <v>26</v>
      </c>
      <c r="Y2" s="6" t="s">
        <v>27</v>
      </c>
      <c r="Z2" s="6" t="s">
        <v>28</v>
      </c>
      <c r="AA2" s="6" t="s">
        <v>29</v>
      </c>
      <c r="AB2" s="6" t="s">
        <v>30</v>
      </c>
      <c r="AC2" s="6" t="s">
        <v>31</v>
      </c>
      <c r="AD2" s="6" t="s">
        <v>32</v>
      </c>
      <c r="AE2" s="6" t="s">
        <v>33</v>
      </c>
      <c r="AF2" s="6" t="s">
        <v>34</v>
      </c>
      <c r="AG2" s="6" t="s">
        <v>35</v>
      </c>
      <c r="AH2" s="6" t="s">
        <v>36</v>
      </c>
      <c r="AI2" s="5" t="s">
        <v>50</v>
      </c>
      <c r="AJ2" s="5" t="s">
        <v>51</v>
      </c>
      <c r="AK2" s="5" t="s">
        <v>37</v>
      </c>
      <c r="AL2" s="5" t="s">
        <v>38</v>
      </c>
      <c r="AM2" s="5" t="s">
        <v>39</v>
      </c>
      <c r="AN2" s="6" t="s">
        <v>52</v>
      </c>
      <c r="AO2" s="5" t="s">
        <v>40</v>
      </c>
      <c r="AP2" s="5" t="s">
        <v>53</v>
      </c>
      <c r="AQ2" s="5" t="s">
        <v>41</v>
      </c>
      <c r="AR2" s="6" t="s">
        <v>54</v>
      </c>
      <c r="AS2" s="6" t="s">
        <v>42</v>
      </c>
      <c r="AT2" s="6" t="s">
        <v>43</v>
      </c>
    </row>
    <row r="3" spans="1:46" s="12" customFormat="1" x14ac:dyDescent="0.2">
      <c r="A3" s="3">
        <v>32</v>
      </c>
      <c r="B3" s="3" t="s">
        <v>44</v>
      </c>
      <c r="C3" s="9">
        <v>45017</v>
      </c>
      <c r="D3" s="8">
        <v>9620</v>
      </c>
      <c r="E3" s="8">
        <v>9808</v>
      </c>
      <c r="F3" s="13">
        <f t="shared" ref="F3:F14" si="0">+D3/E3</f>
        <v>0.98083197389885812</v>
      </c>
      <c r="G3" s="8">
        <v>8339</v>
      </c>
      <c r="H3" s="8">
        <v>8385</v>
      </c>
      <c r="I3" s="13">
        <f t="shared" ref="I3:I14" si="1">G3/H3</f>
        <v>0.99451401311866428</v>
      </c>
      <c r="J3" s="8">
        <v>12190</v>
      </c>
      <c r="K3" s="8">
        <v>13096</v>
      </c>
      <c r="L3" s="13">
        <f t="shared" ref="L3:L14" si="2">(J3/K3)</f>
        <v>0.9308185705558949</v>
      </c>
      <c r="M3" s="8">
        <v>57</v>
      </c>
      <c r="N3" s="13">
        <f t="shared" ref="N3:N14" si="3">(1-(M3/D3))</f>
        <v>0.99407484407484403</v>
      </c>
      <c r="O3" s="8">
        <v>0</v>
      </c>
      <c r="P3" s="4">
        <v>1</v>
      </c>
      <c r="Q3" s="8">
        <v>0</v>
      </c>
      <c r="R3" s="4">
        <v>1</v>
      </c>
      <c r="S3" s="8">
        <v>9620</v>
      </c>
      <c r="T3" s="13">
        <f t="shared" ref="T3:T14" si="4">S3/D3</f>
        <v>1</v>
      </c>
      <c r="U3" s="8">
        <v>8315</v>
      </c>
      <c r="V3" s="13">
        <f t="shared" ref="V3:V14" si="5">(U3/G3)</f>
        <v>0.99712195706919293</v>
      </c>
      <c r="W3" s="8">
        <v>11941</v>
      </c>
      <c r="X3" s="13">
        <f t="shared" ref="X3:X14" si="6">(W3/J3)</f>
        <v>0.97957342083675147</v>
      </c>
      <c r="Y3" s="8">
        <v>46499</v>
      </c>
      <c r="Z3" s="15">
        <f t="shared" ref="Z3:Z14" si="7">Y3/D3</f>
        <v>4.8335758835758833</v>
      </c>
      <c r="AA3" s="8">
        <v>5771</v>
      </c>
      <c r="AB3" s="15">
        <f t="shared" ref="AB3:AB14" si="8">(AA3/G3)</f>
        <v>0.69204940640364554</v>
      </c>
      <c r="AC3" s="8">
        <v>26642</v>
      </c>
      <c r="AD3" s="15">
        <f t="shared" ref="AD3:AD14" si="9">(AC3/J3)</f>
        <v>2.1855619360131255</v>
      </c>
      <c r="AE3" s="8">
        <v>360813</v>
      </c>
      <c r="AF3" s="18">
        <f t="shared" ref="AF3:AF13" si="10">D3/AE3</f>
        <v>2.6662010515142193E-2</v>
      </c>
      <c r="AG3" s="18">
        <f t="shared" ref="AG3:AG13" si="11">G3/AE3</f>
        <v>2.3111694977730846E-2</v>
      </c>
      <c r="AH3" s="18">
        <f t="shared" ref="AH3:AH13" si="12">J3/AE3</f>
        <v>3.3784813740081431E-2</v>
      </c>
      <c r="AI3" s="8">
        <v>0</v>
      </c>
      <c r="AJ3" s="8">
        <v>360197</v>
      </c>
      <c r="AK3" s="14">
        <f t="shared" ref="AK3:AK14" si="13">(1-AI3/AJ3)</f>
        <v>1</v>
      </c>
      <c r="AL3" s="8">
        <v>15398</v>
      </c>
      <c r="AM3" s="14">
        <f t="shared" ref="AM3:AM14" si="14">(1-AL3/AJ3)</f>
        <v>0.95725117088704237</v>
      </c>
      <c r="AN3" s="8">
        <v>1299</v>
      </c>
      <c r="AO3" s="16">
        <f t="shared" ref="AO3:AO14" si="15">+(1-AN3/AJ3)</f>
        <v>0.99639364014691956</v>
      </c>
      <c r="AP3" s="8">
        <v>184</v>
      </c>
      <c r="AQ3" s="16">
        <f t="shared" ref="AQ3:AQ14" si="16">+(1-AP3/AJ3)</f>
        <v>0.99948916842727731</v>
      </c>
      <c r="AR3" s="8">
        <v>178</v>
      </c>
      <c r="AS3" s="8">
        <v>270897</v>
      </c>
      <c r="AT3" s="16">
        <f t="shared" ref="AT3:AT14" si="17">1-(AR3/AS3)</f>
        <v>0.99934292369424538</v>
      </c>
    </row>
    <row r="4" spans="1:46" s="12" customFormat="1" x14ac:dyDescent="0.2">
      <c r="A4" s="3">
        <v>32</v>
      </c>
      <c r="B4" s="3" t="s">
        <v>44</v>
      </c>
      <c r="C4" s="9">
        <v>45047</v>
      </c>
      <c r="D4" s="8">
        <v>9780</v>
      </c>
      <c r="E4" s="8">
        <v>9970</v>
      </c>
      <c r="F4" s="13">
        <f t="shared" si="0"/>
        <v>0.98094282848545633</v>
      </c>
      <c r="G4" s="8">
        <v>8707</v>
      </c>
      <c r="H4" s="8">
        <v>8699</v>
      </c>
      <c r="I4" s="13">
        <f t="shared" si="1"/>
        <v>1.0009196459363146</v>
      </c>
      <c r="J4" s="8">
        <v>12624</v>
      </c>
      <c r="K4" s="8">
        <v>13477</v>
      </c>
      <c r="L4" s="13">
        <f t="shared" si="2"/>
        <v>0.93670698226608295</v>
      </c>
      <c r="M4" s="8">
        <v>61</v>
      </c>
      <c r="N4" s="13">
        <f t="shared" si="3"/>
        <v>0.99376278118609407</v>
      </c>
      <c r="O4" s="8">
        <v>0</v>
      </c>
      <c r="P4" s="4">
        <v>1</v>
      </c>
      <c r="Q4" s="8">
        <v>0</v>
      </c>
      <c r="R4" s="14">
        <v>1</v>
      </c>
      <c r="S4" s="8">
        <v>9780</v>
      </c>
      <c r="T4" s="13">
        <f t="shared" si="4"/>
        <v>1</v>
      </c>
      <c r="U4" s="8">
        <v>8671</v>
      </c>
      <c r="V4" s="13">
        <f t="shared" si="5"/>
        <v>0.99586539565866539</v>
      </c>
      <c r="W4" s="8">
        <v>12347</v>
      </c>
      <c r="X4" s="13">
        <f t="shared" si="6"/>
        <v>0.97805766793409377</v>
      </c>
      <c r="Y4" s="8">
        <v>46816</v>
      </c>
      <c r="Z4" s="15">
        <f t="shared" si="7"/>
        <v>4.7869120654396724</v>
      </c>
      <c r="AA4" s="8">
        <v>6984</v>
      </c>
      <c r="AB4" s="15">
        <f t="shared" si="8"/>
        <v>0.80211324221890434</v>
      </c>
      <c r="AC4" s="8">
        <v>29250</v>
      </c>
      <c r="AD4" s="15">
        <f t="shared" si="9"/>
        <v>2.3170152091254752</v>
      </c>
      <c r="AE4" s="8">
        <v>362131</v>
      </c>
      <c r="AF4" s="18">
        <f t="shared" ref="AF4:AF14" si="18">D4/AE4</f>
        <v>2.7006801406120988E-2</v>
      </c>
      <c r="AG4" s="18">
        <f t="shared" ref="AG4:AG14" si="19">G4/AE4</f>
        <v>2.4043785260030211E-2</v>
      </c>
      <c r="AH4" s="18">
        <f t="shared" ref="AH4:AH14" si="20">J4/AE4</f>
        <v>3.4860312980661695E-2</v>
      </c>
      <c r="AI4" s="8">
        <v>0</v>
      </c>
      <c r="AJ4" s="8">
        <v>361596</v>
      </c>
      <c r="AK4" s="14">
        <f t="shared" si="13"/>
        <v>1</v>
      </c>
      <c r="AL4" s="8">
        <v>15297</v>
      </c>
      <c r="AM4" s="14">
        <f t="shared" si="14"/>
        <v>0.95769588159161056</v>
      </c>
      <c r="AN4" s="8">
        <v>1402</v>
      </c>
      <c r="AO4" s="16">
        <f t="shared" si="15"/>
        <v>0.99612274472062745</v>
      </c>
      <c r="AP4" s="8">
        <v>185</v>
      </c>
      <c r="AQ4" s="16">
        <f t="shared" si="16"/>
        <v>0.99948837929623113</v>
      </c>
      <c r="AR4" s="8">
        <v>171</v>
      </c>
      <c r="AS4" s="8">
        <v>272896</v>
      </c>
      <c r="AT4" s="16">
        <f t="shared" si="17"/>
        <v>0.99937338766416506</v>
      </c>
    </row>
    <row r="5" spans="1:46" s="12" customFormat="1" x14ac:dyDescent="0.2">
      <c r="A5" s="3">
        <v>32</v>
      </c>
      <c r="B5" s="3" t="s">
        <v>44</v>
      </c>
      <c r="C5" s="9">
        <v>45078</v>
      </c>
      <c r="D5" s="8">
        <v>9904</v>
      </c>
      <c r="E5" s="8">
        <v>10052</v>
      </c>
      <c r="F5" s="13">
        <f t="shared" si="0"/>
        <v>0.9852765618782332</v>
      </c>
      <c r="G5" s="8">
        <v>8792</v>
      </c>
      <c r="H5" s="8">
        <v>8817</v>
      </c>
      <c r="I5" s="13">
        <f t="shared" si="1"/>
        <v>0.99716456844731771</v>
      </c>
      <c r="J5" s="8">
        <v>12658</v>
      </c>
      <c r="K5" s="8">
        <v>13556</v>
      </c>
      <c r="L5" s="13">
        <f t="shared" si="2"/>
        <v>0.9337562702862201</v>
      </c>
      <c r="M5" s="8">
        <v>58</v>
      </c>
      <c r="N5" s="13">
        <f t="shared" si="3"/>
        <v>0.99414378029079165</v>
      </c>
      <c r="O5" s="8">
        <v>0</v>
      </c>
      <c r="P5" s="4">
        <v>1</v>
      </c>
      <c r="Q5" s="8">
        <v>0</v>
      </c>
      <c r="R5" s="14">
        <v>1</v>
      </c>
      <c r="S5" s="8">
        <v>9904</v>
      </c>
      <c r="T5" s="13">
        <f t="shared" si="4"/>
        <v>1</v>
      </c>
      <c r="U5" s="8">
        <v>8763</v>
      </c>
      <c r="V5" s="13">
        <f t="shared" si="5"/>
        <v>0.99670154686078249</v>
      </c>
      <c r="W5" s="8">
        <v>12403</v>
      </c>
      <c r="X5" s="13">
        <f t="shared" si="6"/>
        <v>0.97985463738347289</v>
      </c>
      <c r="Y5" s="8">
        <v>46803</v>
      </c>
      <c r="Z5" s="15">
        <f t="shared" si="7"/>
        <v>4.7256663974151856</v>
      </c>
      <c r="AA5" s="8">
        <v>6549</v>
      </c>
      <c r="AB5" s="15">
        <f t="shared" si="8"/>
        <v>0.74488171064604181</v>
      </c>
      <c r="AC5" s="8">
        <v>27908</v>
      </c>
      <c r="AD5" s="15">
        <f t="shared" si="9"/>
        <v>2.2047716858903459</v>
      </c>
      <c r="AE5" s="8">
        <v>363394</v>
      </c>
      <c r="AF5" s="18">
        <f t="shared" si="18"/>
        <v>2.7254164900906454E-2</v>
      </c>
      <c r="AG5" s="18">
        <f t="shared" si="19"/>
        <v>2.4194125384568815E-2</v>
      </c>
      <c r="AH5" s="18">
        <f t="shared" si="20"/>
        <v>3.4832716005217479E-2</v>
      </c>
      <c r="AI5" s="8">
        <v>0</v>
      </c>
      <c r="AJ5" s="8">
        <v>363066</v>
      </c>
      <c r="AK5" s="14">
        <f t="shared" si="13"/>
        <v>1</v>
      </c>
      <c r="AL5" s="8">
        <v>15314</v>
      </c>
      <c r="AM5" s="14">
        <f t="shared" si="14"/>
        <v>0.95782034120518034</v>
      </c>
      <c r="AN5" s="8">
        <v>1413</v>
      </c>
      <c r="AO5" s="16">
        <f t="shared" si="15"/>
        <v>0.99610814562641503</v>
      </c>
      <c r="AP5" s="8">
        <v>206</v>
      </c>
      <c r="AQ5" s="16">
        <f t="shared" si="16"/>
        <v>0.99943261004886164</v>
      </c>
      <c r="AR5" s="8">
        <v>176</v>
      </c>
      <c r="AS5" s="8">
        <v>275750</v>
      </c>
      <c r="AT5" s="16">
        <f t="shared" si="17"/>
        <v>0.99936174070716233</v>
      </c>
    </row>
    <row r="6" spans="1:46" s="12" customFormat="1" x14ac:dyDescent="0.2">
      <c r="A6" s="3">
        <v>32</v>
      </c>
      <c r="B6" s="3" t="s">
        <v>44</v>
      </c>
      <c r="C6" s="9">
        <v>45108</v>
      </c>
      <c r="D6" s="8">
        <v>9590</v>
      </c>
      <c r="E6" s="8">
        <v>9718</v>
      </c>
      <c r="F6" s="13">
        <f t="shared" si="0"/>
        <v>0.98682856554846676</v>
      </c>
      <c r="G6" s="8">
        <v>9061</v>
      </c>
      <c r="H6" s="8">
        <v>9069</v>
      </c>
      <c r="I6" s="13">
        <f t="shared" si="1"/>
        <v>0.99911787407652441</v>
      </c>
      <c r="J6" s="8">
        <v>12616</v>
      </c>
      <c r="K6" s="8">
        <v>13452</v>
      </c>
      <c r="L6" s="13">
        <f t="shared" si="2"/>
        <v>0.93785310734463279</v>
      </c>
      <c r="M6" s="8">
        <v>55</v>
      </c>
      <c r="N6" s="13">
        <f t="shared" si="3"/>
        <v>0.99426485922836283</v>
      </c>
      <c r="O6" s="8">
        <v>0</v>
      </c>
      <c r="P6" s="4">
        <v>1</v>
      </c>
      <c r="Q6" s="8">
        <v>0</v>
      </c>
      <c r="R6" s="14">
        <v>1</v>
      </c>
      <c r="S6" s="8">
        <v>9590</v>
      </c>
      <c r="T6" s="13">
        <f t="shared" si="4"/>
        <v>1</v>
      </c>
      <c r="U6" s="8">
        <v>9032</v>
      </c>
      <c r="V6" s="13">
        <f t="shared" si="5"/>
        <v>0.99679947025714599</v>
      </c>
      <c r="W6" s="8">
        <v>12365</v>
      </c>
      <c r="X6" s="13">
        <f t="shared" si="6"/>
        <v>0.98010462904248574</v>
      </c>
      <c r="Y6" s="8">
        <v>45085</v>
      </c>
      <c r="Z6" s="15">
        <f t="shared" si="7"/>
        <v>4.7012513034410848</v>
      </c>
      <c r="AA6" s="8">
        <v>6638</v>
      </c>
      <c r="AB6" s="15">
        <f t="shared" si="8"/>
        <v>0.73259022182982014</v>
      </c>
      <c r="AC6" s="8">
        <v>28821</v>
      </c>
      <c r="AD6" s="15">
        <f t="shared" si="9"/>
        <v>2.2844800253646165</v>
      </c>
      <c r="AE6" s="8">
        <v>364609</v>
      </c>
      <c r="AF6" s="18">
        <f t="shared" si="18"/>
        <v>2.6302148328757654E-2</v>
      </c>
      <c r="AG6" s="18">
        <f t="shared" si="19"/>
        <v>2.4851279041384056E-2</v>
      </c>
      <c r="AH6" s="18">
        <f t="shared" si="20"/>
        <v>3.4601449772221751E-2</v>
      </c>
      <c r="AI6" s="8">
        <v>0</v>
      </c>
      <c r="AJ6" s="8">
        <v>364417</v>
      </c>
      <c r="AK6" s="14">
        <f t="shared" si="13"/>
        <v>1</v>
      </c>
      <c r="AL6" s="8">
        <v>15527</v>
      </c>
      <c r="AM6" s="14">
        <f t="shared" si="14"/>
        <v>0.95739221825546006</v>
      </c>
      <c r="AN6" s="8">
        <v>1340</v>
      </c>
      <c r="AO6" s="16">
        <f t="shared" si="15"/>
        <v>0.99632289382767547</v>
      </c>
      <c r="AP6" s="8">
        <v>202</v>
      </c>
      <c r="AQ6" s="16">
        <f t="shared" si="16"/>
        <v>0.99944568996506744</v>
      </c>
      <c r="AR6" s="8">
        <v>168</v>
      </c>
      <c r="AS6" s="8">
        <v>277839</v>
      </c>
      <c r="AT6" s="16">
        <f t="shared" si="17"/>
        <v>0.99939533326854757</v>
      </c>
    </row>
    <row r="7" spans="1:46" s="12" customFormat="1" x14ac:dyDescent="0.2">
      <c r="A7" s="3">
        <v>32</v>
      </c>
      <c r="B7" s="3" t="s">
        <v>44</v>
      </c>
      <c r="C7" s="9">
        <v>45139</v>
      </c>
      <c r="D7" s="8">
        <v>9880</v>
      </c>
      <c r="E7" s="8">
        <v>10012</v>
      </c>
      <c r="F7" s="13">
        <f t="shared" si="0"/>
        <v>0.98681582101478227</v>
      </c>
      <c r="G7" s="8">
        <v>9308</v>
      </c>
      <c r="H7" s="8">
        <v>9320</v>
      </c>
      <c r="I7" s="13">
        <f t="shared" si="1"/>
        <v>0.99871244635193135</v>
      </c>
      <c r="J7" s="8">
        <v>12960</v>
      </c>
      <c r="K7" s="8">
        <v>13851</v>
      </c>
      <c r="L7" s="13">
        <f t="shared" si="2"/>
        <v>0.93567251461988299</v>
      </c>
      <c r="M7" s="8">
        <v>55</v>
      </c>
      <c r="N7" s="13">
        <f t="shared" si="3"/>
        <v>0.99443319838056676</v>
      </c>
      <c r="O7" s="8">
        <v>0</v>
      </c>
      <c r="P7" s="4">
        <v>1</v>
      </c>
      <c r="Q7" s="8">
        <v>0</v>
      </c>
      <c r="R7" s="14">
        <v>1</v>
      </c>
      <c r="S7" s="8">
        <v>9880</v>
      </c>
      <c r="T7" s="13">
        <f t="shared" si="4"/>
        <v>1</v>
      </c>
      <c r="U7" s="8">
        <v>9279</v>
      </c>
      <c r="V7" s="13">
        <f t="shared" si="5"/>
        <v>0.99688440051568539</v>
      </c>
      <c r="W7" s="8">
        <v>12713</v>
      </c>
      <c r="X7" s="13">
        <f t="shared" si="6"/>
        <v>0.9809413580246914</v>
      </c>
      <c r="Y7" s="8">
        <v>44433</v>
      </c>
      <c r="Z7" s="15">
        <f t="shared" si="7"/>
        <v>4.4972672064777326</v>
      </c>
      <c r="AA7" s="8">
        <v>6708</v>
      </c>
      <c r="AB7" s="15">
        <f t="shared" si="8"/>
        <v>0.72067039106145248</v>
      </c>
      <c r="AC7" s="8">
        <v>27374</v>
      </c>
      <c r="AD7" s="15">
        <f t="shared" si="9"/>
        <v>2.1121913580246914</v>
      </c>
      <c r="AE7" s="8">
        <v>365912</v>
      </c>
      <c r="AF7" s="18">
        <f t="shared" si="18"/>
        <v>2.7001027569470256E-2</v>
      </c>
      <c r="AG7" s="18">
        <f t="shared" si="19"/>
        <v>2.5437810183869345E-2</v>
      </c>
      <c r="AH7" s="18">
        <f t="shared" si="20"/>
        <v>3.5418351953475154E-2</v>
      </c>
      <c r="AI7" s="8">
        <v>0</v>
      </c>
      <c r="AJ7" s="8">
        <v>365773</v>
      </c>
      <c r="AK7" s="14">
        <f t="shared" si="13"/>
        <v>1</v>
      </c>
      <c r="AL7" s="8">
        <v>15559</v>
      </c>
      <c r="AM7" s="14">
        <f t="shared" si="14"/>
        <v>0.95746268860741501</v>
      </c>
      <c r="AN7" s="8">
        <v>1378</v>
      </c>
      <c r="AO7" s="16">
        <f t="shared" si="15"/>
        <v>0.99623263608850299</v>
      </c>
      <c r="AP7" s="8">
        <v>200</v>
      </c>
      <c r="AQ7" s="16">
        <f t="shared" si="16"/>
        <v>0.99945321278497867</v>
      </c>
      <c r="AR7" s="8">
        <v>162</v>
      </c>
      <c r="AS7" s="8">
        <v>279854</v>
      </c>
      <c r="AT7" s="16">
        <f t="shared" si="17"/>
        <v>0.99942112673036654</v>
      </c>
    </row>
    <row r="8" spans="1:46" s="12" customFormat="1" x14ac:dyDescent="0.2">
      <c r="A8" s="3">
        <v>32</v>
      </c>
      <c r="B8" s="3" t="s">
        <v>44</v>
      </c>
      <c r="C8" s="9">
        <v>45170</v>
      </c>
      <c r="D8" s="8">
        <v>10037</v>
      </c>
      <c r="E8" s="8">
        <v>10193</v>
      </c>
      <c r="F8" s="13">
        <f t="shared" si="0"/>
        <v>0.9846953791817914</v>
      </c>
      <c r="G8" s="8">
        <v>20213</v>
      </c>
      <c r="H8" s="8">
        <v>20229</v>
      </c>
      <c r="I8" s="13">
        <f t="shared" si="1"/>
        <v>0.99920905630530421</v>
      </c>
      <c r="J8" s="8">
        <v>13179</v>
      </c>
      <c r="K8" s="8">
        <v>14098</v>
      </c>
      <c r="L8" s="13">
        <f t="shared" si="2"/>
        <v>0.93481344871612992</v>
      </c>
      <c r="M8" s="8">
        <v>51</v>
      </c>
      <c r="N8" s="13">
        <f t="shared" si="3"/>
        <v>0.99491880043837799</v>
      </c>
      <c r="O8" s="8">
        <v>0</v>
      </c>
      <c r="P8" s="4">
        <v>1</v>
      </c>
      <c r="Q8" s="8">
        <v>0</v>
      </c>
      <c r="R8" s="14">
        <v>1</v>
      </c>
      <c r="S8" s="8">
        <v>10037</v>
      </c>
      <c r="T8" s="13">
        <f t="shared" si="4"/>
        <v>1</v>
      </c>
      <c r="U8" s="8">
        <v>20184</v>
      </c>
      <c r="V8" s="13">
        <f t="shared" si="5"/>
        <v>0.99856527977044474</v>
      </c>
      <c r="W8" s="8">
        <v>12946</v>
      </c>
      <c r="X8" s="13">
        <f t="shared" si="6"/>
        <v>0.98232035814553453</v>
      </c>
      <c r="Y8" s="8">
        <v>43331</v>
      </c>
      <c r="Z8" s="15">
        <f t="shared" si="7"/>
        <v>4.3171266314635846</v>
      </c>
      <c r="AA8" s="8">
        <v>6725</v>
      </c>
      <c r="AB8" s="15">
        <f t="shared" si="8"/>
        <v>0.33270667392272302</v>
      </c>
      <c r="AC8" s="8">
        <v>25406</v>
      </c>
      <c r="AD8" s="15">
        <f t="shared" si="9"/>
        <v>1.9277638667577206</v>
      </c>
      <c r="AE8" s="8">
        <v>367049</v>
      </c>
      <c r="AF8" s="18">
        <f t="shared" si="18"/>
        <v>2.7345122858255983E-2</v>
      </c>
      <c r="AG8" s="18">
        <f t="shared" si="19"/>
        <v>5.5068941748921803E-2</v>
      </c>
      <c r="AH8" s="18">
        <f t="shared" si="20"/>
        <v>3.5905287849851107E-2</v>
      </c>
      <c r="AI8" s="8">
        <v>0</v>
      </c>
      <c r="AJ8" s="8">
        <v>367070</v>
      </c>
      <c r="AK8" s="14">
        <f t="shared" si="13"/>
        <v>1</v>
      </c>
      <c r="AL8" s="8">
        <v>15813</v>
      </c>
      <c r="AM8" s="14">
        <f t="shared" si="14"/>
        <v>0.95692102323807449</v>
      </c>
      <c r="AN8" s="8">
        <v>1365</v>
      </c>
      <c r="AO8" s="16">
        <f t="shared" si="15"/>
        <v>0.99628136322772221</v>
      </c>
      <c r="AP8" s="8">
        <v>259</v>
      </c>
      <c r="AQ8" s="16">
        <f t="shared" si="16"/>
        <v>0.9992944125098755</v>
      </c>
      <c r="AR8" s="8">
        <v>159</v>
      </c>
      <c r="AS8" s="8">
        <v>283527</v>
      </c>
      <c r="AT8" s="16">
        <f t="shared" si="17"/>
        <v>0.99943920684802501</v>
      </c>
    </row>
    <row r="9" spans="1:46" s="12" customFormat="1" x14ac:dyDescent="0.2">
      <c r="A9" s="3">
        <v>32</v>
      </c>
      <c r="B9" s="3" t="s">
        <v>44</v>
      </c>
      <c r="C9" s="9">
        <v>45200</v>
      </c>
      <c r="D9" s="17">
        <v>10427</v>
      </c>
      <c r="E9" s="17">
        <v>10535</v>
      </c>
      <c r="F9" s="13">
        <f t="shared" si="0"/>
        <v>0.98974845752254392</v>
      </c>
      <c r="G9" s="17">
        <v>28258</v>
      </c>
      <c r="H9" s="17">
        <v>28281</v>
      </c>
      <c r="I9" s="13">
        <f t="shared" si="1"/>
        <v>0.99918673314239237</v>
      </c>
      <c r="J9" s="17">
        <v>14228</v>
      </c>
      <c r="K9" s="17">
        <v>15137</v>
      </c>
      <c r="L9" s="13">
        <f t="shared" si="2"/>
        <v>0.93994847063486819</v>
      </c>
      <c r="M9" s="17">
        <v>54</v>
      </c>
      <c r="N9" s="13">
        <f t="shared" si="3"/>
        <v>0.99482113743166778</v>
      </c>
      <c r="O9" s="17">
        <v>0</v>
      </c>
      <c r="P9" s="14">
        <v>1</v>
      </c>
      <c r="Q9" s="17">
        <v>0</v>
      </c>
      <c r="R9" s="14">
        <v>1</v>
      </c>
      <c r="S9" s="17">
        <v>10427</v>
      </c>
      <c r="T9" s="13">
        <f t="shared" si="4"/>
        <v>1</v>
      </c>
      <c r="U9" s="17">
        <v>28229</v>
      </c>
      <c r="V9" s="13">
        <f t="shared" si="5"/>
        <v>0.99897374194918254</v>
      </c>
      <c r="W9" s="17">
        <v>14019</v>
      </c>
      <c r="X9" s="13">
        <f t="shared" si="6"/>
        <v>0.98531065504638737</v>
      </c>
      <c r="Y9" s="17">
        <v>42877</v>
      </c>
      <c r="Z9" s="15">
        <f t="shared" si="7"/>
        <v>4.1121127841181551</v>
      </c>
      <c r="AA9" s="17">
        <v>6908</v>
      </c>
      <c r="AB9" s="15">
        <f t="shared" si="8"/>
        <v>0.24446174534645057</v>
      </c>
      <c r="AC9" s="17">
        <v>23976</v>
      </c>
      <c r="AD9" s="15">
        <f t="shared" si="9"/>
        <v>1.6851279167838065</v>
      </c>
      <c r="AE9" s="17">
        <v>368527</v>
      </c>
      <c r="AF9" s="18">
        <f t="shared" si="18"/>
        <v>2.8293720677182405E-2</v>
      </c>
      <c r="AG9" s="18">
        <f t="shared" si="19"/>
        <v>7.6678235244636073E-2</v>
      </c>
      <c r="AH9" s="18">
        <f t="shared" si="20"/>
        <v>3.8607754655696866E-2</v>
      </c>
      <c r="AI9" s="17">
        <v>0</v>
      </c>
      <c r="AJ9" s="17">
        <v>368361</v>
      </c>
      <c r="AK9" s="14">
        <f t="shared" si="13"/>
        <v>1</v>
      </c>
      <c r="AL9" s="17">
        <v>16014</v>
      </c>
      <c r="AM9" s="14">
        <f t="shared" si="14"/>
        <v>0.95652634236523415</v>
      </c>
      <c r="AN9" s="17">
        <v>1372</v>
      </c>
      <c r="AO9" s="16">
        <f t="shared" si="15"/>
        <v>0.99627539288904088</v>
      </c>
      <c r="AP9" s="17">
        <v>255</v>
      </c>
      <c r="AQ9" s="16">
        <f t="shared" si="16"/>
        <v>0.99930774430517888</v>
      </c>
      <c r="AR9" s="17">
        <v>157</v>
      </c>
      <c r="AS9" s="17">
        <v>284095</v>
      </c>
      <c r="AT9" s="16">
        <f t="shared" si="17"/>
        <v>0.99944736795790146</v>
      </c>
    </row>
    <row r="10" spans="1:46" s="12" customFormat="1" x14ac:dyDescent="0.2">
      <c r="A10" s="3">
        <v>32</v>
      </c>
      <c r="B10" s="3" t="s">
        <v>44</v>
      </c>
      <c r="C10" s="9">
        <v>45231</v>
      </c>
      <c r="D10" s="17">
        <v>10852</v>
      </c>
      <c r="E10" s="17">
        <v>10953</v>
      </c>
      <c r="F10" s="13">
        <f t="shared" si="0"/>
        <v>0.99077878206883963</v>
      </c>
      <c r="G10" s="17">
        <v>32891</v>
      </c>
      <c r="H10" s="17">
        <v>32894</v>
      </c>
      <c r="I10" s="13">
        <f t="shared" si="1"/>
        <v>0.99990879795707421</v>
      </c>
      <c r="J10" s="17">
        <v>14821</v>
      </c>
      <c r="K10" s="17">
        <v>15795</v>
      </c>
      <c r="L10" s="13">
        <f t="shared" si="2"/>
        <v>0.93833491611269393</v>
      </c>
      <c r="M10" s="17">
        <v>65</v>
      </c>
      <c r="N10" s="13">
        <f t="shared" si="3"/>
        <v>0.99401032067821604</v>
      </c>
      <c r="O10" s="17">
        <v>0</v>
      </c>
      <c r="P10" s="14">
        <v>1</v>
      </c>
      <c r="Q10" s="17">
        <v>0</v>
      </c>
      <c r="R10" s="14">
        <v>1</v>
      </c>
      <c r="S10" s="17">
        <v>10852</v>
      </c>
      <c r="T10" s="13">
        <f t="shared" si="4"/>
        <v>1</v>
      </c>
      <c r="U10" s="17">
        <v>32862</v>
      </c>
      <c r="V10" s="13">
        <f t="shared" si="5"/>
        <v>0.99911829983886169</v>
      </c>
      <c r="W10" s="17">
        <v>14571</v>
      </c>
      <c r="X10" s="13">
        <f t="shared" si="6"/>
        <v>0.98313204237230956</v>
      </c>
      <c r="Y10" s="17">
        <v>44874</v>
      </c>
      <c r="Z10" s="15">
        <f t="shared" si="7"/>
        <v>4.1350903059343898</v>
      </c>
      <c r="AA10" s="17">
        <v>7116</v>
      </c>
      <c r="AB10" s="15">
        <f t="shared" si="8"/>
        <v>0.21635097747104071</v>
      </c>
      <c r="AC10" s="17">
        <v>28080</v>
      </c>
      <c r="AD10" s="15">
        <f t="shared" si="9"/>
        <v>1.8946090007421901</v>
      </c>
      <c r="AE10" s="17">
        <v>369808</v>
      </c>
      <c r="AF10" s="18">
        <f t="shared" si="18"/>
        <v>2.9344957383290789E-2</v>
      </c>
      <c r="AG10" s="18">
        <f t="shared" si="19"/>
        <v>8.8940747631203215E-2</v>
      </c>
      <c r="AH10" s="18">
        <f t="shared" si="20"/>
        <v>4.0077553757625575E-2</v>
      </c>
      <c r="AI10" s="17">
        <v>0</v>
      </c>
      <c r="AJ10" s="17">
        <v>369674</v>
      </c>
      <c r="AK10" s="14">
        <f t="shared" si="13"/>
        <v>1</v>
      </c>
      <c r="AL10" s="17">
        <v>16049</v>
      </c>
      <c r="AM10" s="14">
        <f t="shared" si="14"/>
        <v>0.95658607313470789</v>
      </c>
      <c r="AN10" s="17">
        <v>1459</v>
      </c>
      <c r="AO10" s="16">
        <f t="shared" si="15"/>
        <v>0.99605327937588251</v>
      </c>
      <c r="AP10" s="17">
        <v>263</v>
      </c>
      <c r="AQ10" s="16">
        <f t="shared" si="16"/>
        <v>0.99928856235493979</v>
      </c>
      <c r="AR10" s="17">
        <v>156</v>
      </c>
      <c r="AS10" s="17">
        <v>291421</v>
      </c>
      <c r="AT10" s="16">
        <f t="shared" si="17"/>
        <v>0.99946469197484056</v>
      </c>
    </row>
    <row r="11" spans="1:46" s="12" customFormat="1" x14ac:dyDescent="0.2">
      <c r="A11" s="3">
        <v>32</v>
      </c>
      <c r="B11" s="3" t="s">
        <v>44</v>
      </c>
      <c r="C11" s="9">
        <v>45261</v>
      </c>
      <c r="D11" s="17">
        <v>11014</v>
      </c>
      <c r="E11" s="17">
        <v>10951</v>
      </c>
      <c r="F11" s="13">
        <f t="shared" si="0"/>
        <v>1.0057528992786047</v>
      </c>
      <c r="G11" s="17">
        <v>47248</v>
      </c>
      <c r="H11" s="17">
        <v>47203</v>
      </c>
      <c r="I11" s="13">
        <f t="shared" si="1"/>
        <v>1.0009533292375485</v>
      </c>
      <c r="J11" s="17">
        <v>14429</v>
      </c>
      <c r="K11" s="17">
        <v>14819</v>
      </c>
      <c r="L11" s="13">
        <f t="shared" si="2"/>
        <v>0.97368243471219384</v>
      </c>
      <c r="M11" s="17">
        <v>66</v>
      </c>
      <c r="N11" s="13">
        <f t="shared" si="3"/>
        <v>0.99400762665698206</v>
      </c>
      <c r="O11" s="17">
        <v>0</v>
      </c>
      <c r="P11" s="14">
        <v>1</v>
      </c>
      <c r="Q11" s="17">
        <v>0</v>
      </c>
      <c r="R11" s="14">
        <v>1</v>
      </c>
      <c r="S11" s="17">
        <v>11014</v>
      </c>
      <c r="T11" s="13">
        <f t="shared" si="4"/>
        <v>1</v>
      </c>
      <c r="U11" s="17">
        <v>47216</v>
      </c>
      <c r="V11" s="13">
        <f t="shared" si="5"/>
        <v>0.99932272265492716</v>
      </c>
      <c r="W11" s="17">
        <v>14174</v>
      </c>
      <c r="X11" s="13">
        <f t="shared" si="6"/>
        <v>0.98232725760620976</v>
      </c>
      <c r="Y11" s="17">
        <v>44493</v>
      </c>
      <c r="Z11" s="15">
        <f t="shared" si="7"/>
        <v>4.0396767750136187</v>
      </c>
      <c r="AA11" s="17">
        <v>7369</v>
      </c>
      <c r="AB11" s="15">
        <f t="shared" si="8"/>
        <v>0.15596427362004742</v>
      </c>
      <c r="AC11" s="17">
        <v>28027</v>
      </c>
      <c r="AD11" s="15">
        <f t="shared" si="9"/>
        <v>1.9424076512578834</v>
      </c>
      <c r="AE11" s="17">
        <v>371154</v>
      </c>
      <c r="AF11" s="18">
        <f t="shared" si="18"/>
        <v>2.9675013606211977E-2</v>
      </c>
      <c r="AG11" s="18">
        <f t="shared" si="19"/>
        <v>0.12730025811388265</v>
      </c>
      <c r="AH11" s="18">
        <f t="shared" si="20"/>
        <v>3.8876046061742567E-2</v>
      </c>
      <c r="AI11" s="17">
        <v>0</v>
      </c>
      <c r="AJ11" s="17">
        <v>371005</v>
      </c>
      <c r="AK11" s="14">
        <f t="shared" si="13"/>
        <v>1</v>
      </c>
      <c r="AL11" s="17">
        <v>15523</v>
      </c>
      <c r="AM11" s="14">
        <f t="shared" si="14"/>
        <v>0.95815959353647528</v>
      </c>
      <c r="AN11" s="17">
        <v>1438</v>
      </c>
      <c r="AO11" s="16">
        <f t="shared" si="15"/>
        <v>0.99612404145496691</v>
      </c>
      <c r="AP11" s="17">
        <v>259</v>
      </c>
      <c r="AQ11" s="16">
        <f t="shared" si="16"/>
        <v>0.99930189620085985</v>
      </c>
      <c r="AR11" s="17">
        <v>74</v>
      </c>
      <c r="AS11" s="17">
        <v>292170</v>
      </c>
      <c r="AT11" s="16">
        <f t="shared" si="17"/>
        <v>0.99974672279837085</v>
      </c>
    </row>
    <row r="12" spans="1:46" s="12" customFormat="1" x14ac:dyDescent="0.2">
      <c r="A12" s="3">
        <v>32</v>
      </c>
      <c r="B12" s="3" t="s">
        <v>44</v>
      </c>
      <c r="C12" s="9">
        <v>45292</v>
      </c>
      <c r="D12" s="17">
        <v>10837</v>
      </c>
      <c r="E12" s="17">
        <v>10797</v>
      </c>
      <c r="F12" s="13">
        <f t="shared" si="0"/>
        <v>1.003704732796147</v>
      </c>
      <c r="G12" s="17">
        <v>57190</v>
      </c>
      <c r="H12" s="17">
        <v>57165</v>
      </c>
      <c r="I12" s="13">
        <f t="shared" si="1"/>
        <v>1.0004373305344179</v>
      </c>
      <c r="J12" s="17">
        <v>14417</v>
      </c>
      <c r="K12" s="17">
        <v>14753</v>
      </c>
      <c r="L12" s="13">
        <f t="shared" si="2"/>
        <v>0.9772249711922999</v>
      </c>
      <c r="M12" s="17">
        <v>64</v>
      </c>
      <c r="N12" s="13">
        <f t="shared" si="3"/>
        <v>0.99409430654240105</v>
      </c>
      <c r="O12" s="17">
        <v>0</v>
      </c>
      <c r="P12" s="14">
        <v>1</v>
      </c>
      <c r="Q12" s="17">
        <v>0</v>
      </c>
      <c r="R12" s="14">
        <v>1</v>
      </c>
      <c r="S12" s="17">
        <v>10837</v>
      </c>
      <c r="T12" s="13">
        <f t="shared" si="4"/>
        <v>1</v>
      </c>
      <c r="U12" s="17">
        <v>57168</v>
      </c>
      <c r="V12" s="13">
        <f t="shared" si="5"/>
        <v>0.99961531736317533</v>
      </c>
      <c r="W12" s="17">
        <v>14152</v>
      </c>
      <c r="X12" s="13">
        <f t="shared" si="6"/>
        <v>0.98161892210584722</v>
      </c>
      <c r="Y12" s="17">
        <v>39063</v>
      </c>
      <c r="Z12" s="15">
        <f t="shared" si="7"/>
        <v>3.6045953677216942</v>
      </c>
      <c r="AA12" s="17">
        <v>5838</v>
      </c>
      <c r="AB12" s="15">
        <f t="shared" si="8"/>
        <v>0.10208078335373318</v>
      </c>
      <c r="AC12" s="17">
        <v>29059</v>
      </c>
      <c r="AD12" s="15">
        <f t="shared" si="9"/>
        <v>2.0156065755705068</v>
      </c>
      <c r="AE12" s="17">
        <v>372362</v>
      </c>
      <c r="AF12" s="18">
        <f t="shared" si="18"/>
        <v>2.9103399380173058E-2</v>
      </c>
      <c r="AG12" s="18">
        <f t="shared" si="19"/>
        <v>0.15358710072456372</v>
      </c>
      <c r="AH12" s="18">
        <f t="shared" si="20"/>
        <v>3.8717699443015133E-2</v>
      </c>
      <c r="AI12" s="17">
        <v>0</v>
      </c>
      <c r="AJ12" s="17">
        <v>372225</v>
      </c>
      <c r="AK12" s="14">
        <f t="shared" si="13"/>
        <v>1</v>
      </c>
      <c r="AL12" s="17">
        <v>15520</v>
      </c>
      <c r="AM12" s="14">
        <f t="shared" si="14"/>
        <v>0.95830478877023306</v>
      </c>
      <c r="AN12" s="17">
        <v>1343</v>
      </c>
      <c r="AO12" s="16">
        <f t="shared" si="15"/>
        <v>0.99639196722412515</v>
      </c>
      <c r="AP12" s="17">
        <v>162</v>
      </c>
      <c r="AQ12" s="16">
        <f t="shared" si="16"/>
        <v>0.99956477936731813</v>
      </c>
      <c r="AR12" s="17">
        <v>74</v>
      </c>
      <c r="AS12" s="17">
        <v>292722</v>
      </c>
      <c r="AT12" s="16">
        <f t="shared" si="17"/>
        <v>0.99974720041541121</v>
      </c>
    </row>
    <row r="13" spans="1:46" s="12" customFormat="1" x14ac:dyDescent="0.2">
      <c r="A13" s="3">
        <v>32</v>
      </c>
      <c r="B13" s="3" t="s">
        <v>44</v>
      </c>
      <c r="C13" s="9">
        <v>45323</v>
      </c>
      <c r="D13" s="17">
        <v>11538</v>
      </c>
      <c r="E13" s="17">
        <v>11513</v>
      </c>
      <c r="F13" s="13">
        <f t="shared" si="0"/>
        <v>1.0021714583514287</v>
      </c>
      <c r="G13" s="17">
        <v>79887</v>
      </c>
      <c r="H13" s="17">
        <v>79864</v>
      </c>
      <c r="I13" s="13">
        <f t="shared" si="1"/>
        <v>1.0002879895822898</v>
      </c>
      <c r="J13" s="17">
        <v>14627</v>
      </c>
      <c r="K13" s="17">
        <v>14954</v>
      </c>
      <c r="L13" s="13">
        <f t="shared" si="2"/>
        <v>0.97813294101912529</v>
      </c>
      <c r="M13" s="17">
        <v>61</v>
      </c>
      <c r="N13" s="13">
        <f t="shared" si="3"/>
        <v>0.99471312185820771</v>
      </c>
      <c r="O13" s="17">
        <v>0</v>
      </c>
      <c r="P13" s="14">
        <v>1</v>
      </c>
      <c r="Q13" s="17">
        <v>0</v>
      </c>
      <c r="R13" s="14">
        <v>1</v>
      </c>
      <c r="S13" s="17">
        <v>11538</v>
      </c>
      <c r="T13" s="13">
        <f t="shared" si="4"/>
        <v>1</v>
      </c>
      <c r="U13" s="17">
        <v>79864</v>
      </c>
      <c r="V13" s="13">
        <f t="shared" si="5"/>
        <v>0.9997120933318312</v>
      </c>
      <c r="W13" s="17">
        <v>14346</v>
      </c>
      <c r="X13" s="13">
        <f t="shared" si="6"/>
        <v>0.98078895193819648</v>
      </c>
      <c r="Y13" s="17">
        <v>37810</v>
      </c>
      <c r="Z13" s="15">
        <f t="shared" si="7"/>
        <v>3.2769977465765296</v>
      </c>
      <c r="AA13" s="17">
        <v>5211</v>
      </c>
      <c r="AB13" s="15">
        <f t="shared" si="8"/>
        <v>6.5229636862067675E-2</v>
      </c>
      <c r="AC13" s="17">
        <v>30795</v>
      </c>
      <c r="AD13" s="15">
        <f t="shared" si="9"/>
        <v>2.1053531141040542</v>
      </c>
      <c r="AE13" s="17">
        <v>373802</v>
      </c>
      <c r="AF13" s="18">
        <f t="shared" si="18"/>
        <v>3.0866608525369047E-2</v>
      </c>
      <c r="AG13" s="18">
        <f t="shared" si="19"/>
        <v>0.21371474737962878</v>
      </c>
      <c r="AH13" s="18">
        <f t="shared" si="20"/>
        <v>3.9130341731718934E-2</v>
      </c>
      <c r="AI13" s="17">
        <v>0</v>
      </c>
      <c r="AJ13" s="17">
        <v>373682</v>
      </c>
      <c r="AK13" s="14">
        <f t="shared" si="13"/>
        <v>1</v>
      </c>
      <c r="AL13" s="17">
        <v>15315</v>
      </c>
      <c r="AM13" s="14">
        <f t="shared" si="14"/>
        <v>0.95901595474226753</v>
      </c>
      <c r="AN13" s="17">
        <v>1326</v>
      </c>
      <c r="AO13" s="16">
        <f t="shared" si="15"/>
        <v>0.99645152830481531</v>
      </c>
      <c r="AP13" s="17">
        <v>160</v>
      </c>
      <c r="AQ13" s="16">
        <f t="shared" si="16"/>
        <v>0.99957182845306969</v>
      </c>
      <c r="AR13" s="17">
        <v>59</v>
      </c>
      <c r="AS13" s="17">
        <v>295439</v>
      </c>
      <c r="AT13" s="16">
        <f t="shared" si="17"/>
        <v>0.99980029718486729</v>
      </c>
    </row>
    <row r="14" spans="1:46" s="12" customFormat="1" x14ac:dyDescent="0.2">
      <c r="A14" s="3">
        <v>32</v>
      </c>
      <c r="B14" s="3" t="s">
        <v>44</v>
      </c>
      <c r="C14" s="9">
        <v>45352</v>
      </c>
      <c r="D14" s="17">
        <v>12110</v>
      </c>
      <c r="E14" s="17">
        <v>12166</v>
      </c>
      <c r="F14" s="13">
        <f t="shared" si="0"/>
        <v>0.9953970080552359</v>
      </c>
      <c r="G14" s="17">
        <v>89963</v>
      </c>
      <c r="H14" s="17">
        <v>89969</v>
      </c>
      <c r="I14" s="13">
        <f t="shared" si="1"/>
        <v>0.99993331036245814</v>
      </c>
      <c r="J14" s="17">
        <v>14570</v>
      </c>
      <c r="K14" s="17">
        <v>14877</v>
      </c>
      <c r="L14" s="13">
        <f t="shared" si="2"/>
        <v>0.97936411911003562</v>
      </c>
      <c r="M14" s="17">
        <v>61</v>
      </c>
      <c r="N14" s="13">
        <f t="shared" si="3"/>
        <v>0.99496284062758056</v>
      </c>
      <c r="O14" s="17">
        <v>0</v>
      </c>
      <c r="P14" s="14">
        <v>1</v>
      </c>
      <c r="Q14" s="17">
        <v>0</v>
      </c>
      <c r="R14" s="14">
        <v>1</v>
      </c>
      <c r="S14" s="17">
        <v>12110</v>
      </c>
      <c r="T14" s="13">
        <f t="shared" si="4"/>
        <v>1</v>
      </c>
      <c r="U14" s="17">
        <v>89947</v>
      </c>
      <c r="V14" s="13">
        <f t="shared" si="5"/>
        <v>0.99982214910574352</v>
      </c>
      <c r="W14" s="17">
        <v>14302</v>
      </c>
      <c r="X14" s="13">
        <f t="shared" si="6"/>
        <v>0.98160603980782435</v>
      </c>
      <c r="Y14" s="17">
        <v>36001</v>
      </c>
      <c r="Z14" s="15">
        <f t="shared" si="7"/>
        <v>2.9728323699421964</v>
      </c>
      <c r="AA14" s="17">
        <v>3612</v>
      </c>
      <c r="AB14" s="15">
        <f t="shared" si="8"/>
        <v>4.0149839378411122E-2</v>
      </c>
      <c r="AC14" s="17">
        <v>29310</v>
      </c>
      <c r="AD14" s="15">
        <f t="shared" si="9"/>
        <v>2.0116678105696635</v>
      </c>
      <c r="AE14" s="17">
        <v>375331</v>
      </c>
      <c r="AF14" s="18">
        <f t="shared" si="18"/>
        <v>3.2264854222006707E-2</v>
      </c>
      <c r="AG14" s="18">
        <f t="shared" si="19"/>
        <v>0.23968976716551524</v>
      </c>
      <c r="AH14" s="18">
        <f t="shared" si="20"/>
        <v>3.8819069035065046E-2</v>
      </c>
      <c r="AI14" s="17">
        <v>0</v>
      </c>
      <c r="AJ14" s="17">
        <v>375229</v>
      </c>
      <c r="AK14" s="14">
        <f t="shared" si="13"/>
        <v>1</v>
      </c>
      <c r="AL14" s="17">
        <v>15410</v>
      </c>
      <c r="AM14" s="14">
        <f t="shared" si="14"/>
        <v>0.95893174568063766</v>
      </c>
      <c r="AN14" s="17">
        <v>1321</v>
      </c>
      <c r="AO14" s="16">
        <f t="shared" si="15"/>
        <v>0.99647948319559521</v>
      </c>
      <c r="AP14" s="17">
        <v>155</v>
      </c>
      <c r="AQ14" s="16">
        <f t="shared" si="16"/>
        <v>0.99958691892151197</v>
      </c>
      <c r="AR14" s="17">
        <v>49</v>
      </c>
      <c r="AS14" s="17">
        <v>296418</v>
      </c>
      <c r="AT14" s="16">
        <f t="shared" si="17"/>
        <v>0.99983469289989135</v>
      </c>
    </row>
  </sheetData>
  <mergeCells count="13">
    <mergeCell ref="O1:P1"/>
    <mergeCell ref="A1:B1"/>
    <mergeCell ref="D1:F1"/>
    <mergeCell ref="G1:I1"/>
    <mergeCell ref="J1:L1"/>
    <mergeCell ref="M1:N1"/>
    <mergeCell ref="AC1:AD1"/>
    <mergeCell ref="Q1:R1"/>
    <mergeCell ref="S1:T1"/>
    <mergeCell ref="U1:V1"/>
    <mergeCell ref="W1:X1"/>
    <mergeCell ref="Y1:Z1"/>
    <mergeCell ref="AA1:A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5-13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Guzman Trujillo</dc:creator>
  <cp:lastModifiedBy>Maria Francisca Elizalde Lastra</cp:lastModifiedBy>
  <dcterms:created xsi:type="dcterms:W3CDTF">2018-03-13T01:06:44Z</dcterms:created>
  <dcterms:modified xsi:type="dcterms:W3CDTF">2024-04-16T13:40:50Z</dcterms:modified>
</cp:coreProperties>
</file>